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12 დანართი 2" sheetId="2" r:id="rId1"/>
  </sheets>
  <calcPr calcId="152511"/>
</workbook>
</file>

<file path=xl/calcChain.xml><?xml version="1.0" encoding="utf-8"?>
<calcChain xmlns="http://schemas.openxmlformats.org/spreadsheetml/2006/main">
  <c r="I9" i="2" l="1"/>
  <c r="I10" i="2"/>
  <c r="G60" i="2" l="1"/>
  <c r="G58" i="2"/>
  <c r="G55" i="2"/>
  <c r="G45" i="2" l="1"/>
  <c r="G42" i="2" l="1"/>
  <c r="G9" i="2" l="1"/>
  <c r="G10" i="2"/>
  <c r="G13" i="2"/>
  <c r="G14" i="2"/>
  <c r="G15" i="2"/>
  <c r="G29" i="2" l="1"/>
  <c r="G24" i="2" l="1"/>
  <c r="G21" i="2" l="1"/>
  <c r="E8" i="2" l="1"/>
  <c r="E7" i="2" s="1"/>
  <c r="E23" i="2"/>
  <c r="E22" i="2" s="1"/>
  <c r="G8" i="2" l="1"/>
  <c r="F8" i="2" l="1"/>
  <c r="F7" i="2" s="1"/>
  <c r="G54" i="2" l="1"/>
  <c r="G7" i="2" l="1"/>
  <c r="H7" i="2" s="1"/>
  <c r="F54" i="2"/>
  <c r="E54" i="2"/>
  <c r="G57" i="2"/>
  <c r="G56" i="2" s="1"/>
  <c r="F57" i="2"/>
  <c r="F56" i="2" s="1"/>
  <c r="E57" i="2"/>
  <c r="E56" i="2" s="1"/>
  <c r="H56" i="2" l="1"/>
  <c r="E50" i="2" l="1"/>
  <c r="F50" i="2"/>
  <c r="G53" i="2" l="1"/>
  <c r="F53" i="2"/>
  <c r="E53" i="2"/>
  <c r="G50" i="2"/>
  <c r="G49" i="2" s="1"/>
  <c r="F49" i="2"/>
  <c r="E49" i="2"/>
  <c r="G47" i="2"/>
  <c r="G46" i="2" s="1"/>
  <c r="F47" i="2"/>
  <c r="F46" i="2" s="1"/>
  <c r="E47" i="2"/>
  <c r="E46" i="2" s="1"/>
  <c r="G44" i="2"/>
  <c r="G43" i="2" s="1"/>
  <c r="F44" i="2"/>
  <c r="F43" i="2" s="1"/>
  <c r="E44" i="2"/>
  <c r="E43" i="2" s="1"/>
  <c r="G40" i="2"/>
  <c r="G39" i="2" s="1"/>
  <c r="F40" i="2"/>
  <c r="F39" i="2" s="1"/>
  <c r="E40" i="2"/>
  <c r="E39" i="2" s="1"/>
  <c r="G37" i="2"/>
  <c r="G36" i="2" s="1"/>
  <c r="F37" i="2"/>
  <c r="F36" i="2" s="1"/>
  <c r="E37" i="2"/>
  <c r="E36" i="2" s="1"/>
  <c r="G34" i="2"/>
  <c r="F34" i="2"/>
  <c r="F33" i="2" s="1"/>
  <c r="E34" i="2"/>
  <c r="E33" i="2" s="1"/>
  <c r="G31" i="2"/>
  <c r="G30" i="2" s="1"/>
  <c r="F31" i="2"/>
  <c r="F30" i="2" s="1"/>
  <c r="E31" i="2"/>
  <c r="E30" i="2" s="1"/>
  <c r="G28" i="2"/>
  <c r="G27" i="2" s="1"/>
  <c r="F28" i="2"/>
  <c r="F27" i="2" s="1"/>
  <c r="E28" i="2"/>
  <c r="E27" i="2" s="1"/>
  <c r="G23" i="2"/>
  <c r="G22" i="2" s="1"/>
  <c r="F23" i="2"/>
  <c r="F22" i="2" s="1"/>
  <c r="G20" i="2"/>
  <c r="G19" i="2" s="1"/>
  <c r="F20" i="2"/>
  <c r="F19" i="2" s="1"/>
  <c r="E20" i="2"/>
  <c r="E19" i="2" s="1"/>
  <c r="E60" i="2" l="1"/>
  <c r="F60" i="2"/>
  <c r="H49" i="2"/>
  <c r="H36" i="2"/>
  <c r="H19" i="2"/>
  <c r="H33" i="2"/>
  <c r="H30" i="2"/>
  <c r="H43" i="2"/>
  <c r="H27" i="2"/>
  <c r="H39" i="2"/>
  <c r="H53" i="2"/>
  <c r="I8" i="2"/>
  <c r="I7" i="2" s="1"/>
  <c r="G33" i="2"/>
  <c r="H46" i="2"/>
  <c r="H22" i="2"/>
</calcChain>
</file>

<file path=xl/sharedStrings.xml><?xml version="1.0" encoding="utf-8"?>
<sst xmlns="http://schemas.openxmlformats.org/spreadsheetml/2006/main" count="75" uniqueCount="47">
  <si>
    <t>ათას ლარებში</t>
  </si>
  <si>
    <t>N</t>
  </si>
  <si>
    <t>პროგრამული კოდი</t>
  </si>
  <si>
    <t>დასახელება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</si>
  <si>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</si>
  <si>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</si>
  <si>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</si>
  <si>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</si>
  <si>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</si>
  <si>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</si>
  <si>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</si>
  <si>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</si>
  <si>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</si>
  <si>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</si>
  <si>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</si>
  <si>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</si>
  <si>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</si>
  <si>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35 03 02 01</t>
  </si>
  <si>
    <t>დაავადებათა ადრეული გამოვლენა და სკრინინგი</t>
  </si>
  <si>
    <t>35 03 02 02 01</t>
  </si>
  <si>
    <t>იმუნიზაცია</t>
  </si>
  <si>
    <t>35 03 02 03</t>
  </si>
  <si>
    <t>ეპიდზედამხედველობის პროგრამა</t>
  </si>
  <si>
    <t>35 03 02 04</t>
  </si>
  <si>
    <t>უსაფრთხო სისხლი</t>
  </si>
  <si>
    <t>35 03 02 05</t>
  </si>
  <si>
    <t>35 03 02 07 02</t>
  </si>
  <si>
    <t>ტუბერკულოზის მართვა 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</si>
  <si>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</si>
  <si>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</si>
  <si>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35 03 02 08 02</t>
  </si>
  <si>
    <t>აივ ინფექცია/შიდსი 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</si>
  <si>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35 03 02 08 03</t>
  </si>
  <si>
    <t>საქართველოში აივ ინფექცია / შიდსის პრევენციის მიზნით არსებული ეროვნული რეაგირების  მხარდაჭერა, აივინფექცია/შიდსით დაავადებულთა  სიცოცხლის მაჩვენებლის  გაუმჯობესება მკურნალობისა და  მოვლის ღონიძიებების გაძლიერების გზით</t>
  </si>
  <si>
    <t>35 03 02 09 02</t>
  </si>
  <si>
    <t>დედათა და ბავშვთა ჯანმრთელობა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</si>
  <si>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35 03 02 11</t>
  </si>
  <si>
    <t>ჯანმრთელობის ხელშეწყობის პროგრამა</t>
  </si>
  <si>
    <t xml:space="preserve">საკუთარი სახსრებიდან მიმართული თანხები </t>
  </si>
  <si>
    <t>35 03 02 12 02</t>
  </si>
  <si>
    <t>c ჰეპატიტის მართვა</t>
  </si>
  <si>
    <t>საანგარიშო პერიოდის საკასო შესრულება</t>
  </si>
  <si>
    <t>საკასო შესრულების % წლიურ დაზუსტებულ გეგმასთან მიმართებაში</t>
  </si>
  <si>
    <t xml:space="preserve">წლიური  სახელმწიფო ბიუჯეტით
დამტკიცებული მოცულობა
</t>
  </si>
  <si>
    <t xml:space="preserve">წლიური
სახელმწიფო ბიუჯეტის დაზუსტებული
გეგმით გათვალისწინებული
მოცულობა
</t>
  </si>
  <si>
    <t xml:space="preserve">ინფორმაცია 
  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ცენტრის მიერ 2019 წლის სამი თვის განმავლობაში გაწეული ხარჯის შესახებ 
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</si>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</sst>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_ ;\-#,##0.0\ 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Sylfaen"/>
      <family val="2"/>
    </font>
    <font>
      <b/>
      <sz val="10"/>
      <color theme="1"/>
      <name val="Calibri"/>
      <family val="1"/>
      <charset val="204"/>
      <scheme val="minor"/>
    </font>
    <font>
      <b/>
      <sz val="11"/>
      <name val="Calibri"/>
      <family val="2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auto="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wrapText="1"/>
    </xf>
    <xf numFmtId="0" fontId="8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wrapText="1"/>
    </xf>
    <xf numFmtId="166" fontId="9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/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2"/>
  <sheetViews>
    <sheetView tabSelected="1" zoomScale="90" zoomScaleNormal="90" workbookViewId="0">
      <pane ySplit="5" topLeftCell="A6" activePane="bottomLeft" state="frozen"/>
      <selection pane="bottomLeft" activeCell="L11" sqref="L11"/>
    </sheetView>
  </sheetViews>
  <sheetFormatPr defaultColWidth="8.85546875" defaultRowHeight="12.75" x14ac:dyDescent="0.2"/>
  <cols>
    <col min="1" max="1" width="2.85546875" style="2" customWidth="1"/>
    <col min="2" max="2" width="8.140625" style="3" customWidth="1"/>
    <col min="3" max="3" width="16.7109375" style="4" customWidth="1"/>
    <col min="4" max="4" width="48.42578125" style="4" customWidth="1"/>
    <col min="5" max="5" width="22.85546875" style="4" customWidth="1"/>
    <col min="6" max="6" width="27.42578125" style="4" customWidth="1"/>
    <col min="7" max="7" width="14.85546875" style="4" customWidth="1"/>
    <col min="8" max="8" width="17" style="4" customWidth="1"/>
    <col min="9" max="9" width="16.42578125" style="4" customWidth="1"/>
    <col min="10" max="10" width="13.140625" style="3" customWidth="1"/>
    <col min="11" max="16384" width="8.85546875" style="3"/>
  </cols>
  <sheetData>
    <row r="3" spans="2:9" ht="63.6" customHeight="1" x14ac:dyDescent="0.2">
      <c r="C3" s="41" t="s">
        <v>45</v>
      </c>
      <c r="D3" s="41"/>
      <c r="E3" s="41"/>
      <c r="F3" s="41"/>
      <c r="G3" s="41"/>
      <c r="H3" s="41"/>
      <c r="I3" s="41"/>
    </row>
    <row r="4" spans="2:9" ht="21" customHeight="1" x14ac:dyDescent="0.2">
      <c r="I4" s="5" t="s">
        <v>0</v>
      </c>
    </row>
    <row r="5" spans="2:9" s="1" customFormat="1" ht="80.45" customHeight="1" x14ac:dyDescent="0.25">
      <c r="B5" s="30" t="s">
        <v>1</v>
      </c>
      <c r="C5" s="31" t="s">
        <v>2</v>
      </c>
      <c r="D5" s="31" t="s">
        <v>3</v>
      </c>
      <c r="E5" s="31" t="s">
        <v>43</v>
      </c>
      <c r="F5" s="31" t="s">
        <v>44</v>
      </c>
      <c r="G5" s="31" t="s">
        <v>41</v>
      </c>
      <c r="H5" s="31" t="s">
        <v>42</v>
      </c>
      <c r="I5" s="31" t="s">
        <v>38</v>
      </c>
    </row>
    <row r="6" spans="2:9" s="6" customFormat="1" ht="18" customHeight="1" x14ac:dyDescent="0.25"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</row>
    <row r="7" spans="2:9" s="6" customFormat="1" ht="49.9" customHeight="1" x14ac:dyDescent="0.25">
      <c r="B7" s="32">
        <v>1</v>
      </c>
      <c r="C7" s="32" t="s">
        <v>4</v>
      </c>
      <c r="D7" s="33" t="s">
        <v>5</v>
      </c>
      <c r="E7" s="34">
        <f>E8+E16+E17+E18</f>
        <v>11258</v>
      </c>
      <c r="F7" s="34">
        <f>F8+F16+F17+F18</f>
        <v>11258</v>
      </c>
      <c r="G7" s="34">
        <f>G8+G16+G17+G18</f>
        <v>1911.2880800000003</v>
      </c>
      <c r="H7" s="34">
        <f>G7/F7*100</f>
        <v>16.977154734411087</v>
      </c>
      <c r="I7" s="34">
        <f t="shared" ref="I7" si="0">I8+I16+I17+I18</f>
        <v>53.632999999999996</v>
      </c>
    </row>
    <row r="8" spans="2:9" s="6" customFormat="1" ht="21" customHeight="1" x14ac:dyDescent="0.25">
      <c r="B8" s="7"/>
      <c r="C8" s="7"/>
      <c r="D8" s="8" t="s">
        <v>6</v>
      </c>
      <c r="E8" s="9">
        <f>SUM(E9:E15)</f>
        <v>11228</v>
      </c>
      <c r="F8" s="9">
        <f>SUM(F9:F15)</f>
        <v>11228</v>
      </c>
      <c r="G8" s="9">
        <f>SUM(G9:G15)</f>
        <v>1911.2880800000003</v>
      </c>
      <c r="H8" s="7"/>
      <c r="I8" s="9">
        <f t="shared" ref="I8" si="1">SUM(I9:I15)</f>
        <v>53.632999999999996</v>
      </c>
    </row>
    <row r="9" spans="2:9" s="6" customFormat="1" ht="16.899999999999999" customHeight="1" x14ac:dyDescent="0.25">
      <c r="B9" s="7"/>
      <c r="C9" s="7"/>
      <c r="D9" s="10" t="s">
        <v>7</v>
      </c>
      <c r="E9" s="11">
        <v>3508</v>
      </c>
      <c r="F9" s="11">
        <v>3508</v>
      </c>
      <c r="G9" s="11">
        <f>837195.72/1000</f>
        <v>837.19571999999994</v>
      </c>
      <c r="H9" s="12"/>
      <c r="I9" s="11">
        <f>32532.6/1000</f>
        <v>32.532599999999995</v>
      </c>
    </row>
    <row r="10" spans="2:9" s="6" customFormat="1" ht="16.899999999999999" customHeight="1" x14ac:dyDescent="0.25">
      <c r="B10" s="7"/>
      <c r="C10" s="7"/>
      <c r="D10" s="10" t="s">
        <v>8</v>
      </c>
      <c r="E10" s="11">
        <v>7550</v>
      </c>
      <c r="F10" s="11">
        <v>7550</v>
      </c>
      <c r="G10" s="11">
        <f>1059440.99/1000</f>
        <v>1059.4409900000001</v>
      </c>
      <c r="H10" s="12"/>
      <c r="I10" s="27">
        <f>20690.08/1000</f>
        <v>20.690080000000002</v>
      </c>
    </row>
    <row r="11" spans="2:9" s="6" customFormat="1" ht="16.899999999999999" customHeight="1" x14ac:dyDescent="0.25">
      <c r="B11" s="7"/>
      <c r="C11" s="7"/>
      <c r="D11" s="10" t="s">
        <v>9</v>
      </c>
      <c r="E11" s="12"/>
      <c r="F11" s="12"/>
      <c r="G11" s="12"/>
      <c r="H11" s="12"/>
      <c r="I11" s="12"/>
    </row>
    <row r="12" spans="2:9" s="6" customFormat="1" ht="16.899999999999999" customHeight="1" x14ac:dyDescent="0.25">
      <c r="B12" s="7"/>
      <c r="C12" s="7"/>
      <c r="D12" s="10" t="s">
        <v>10</v>
      </c>
      <c r="G12" s="12"/>
      <c r="H12" s="12"/>
      <c r="I12" s="12"/>
    </row>
    <row r="13" spans="2:9" s="6" customFormat="1" ht="16.899999999999999" customHeight="1" x14ac:dyDescent="0.25">
      <c r="B13" s="7"/>
      <c r="C13" s="7"/>
      <c r="D13" s="10" t="s">
        <v>11</v>
      </c>
      <c r="E13" s="11">
        <v>50</v>
      </c>
      <c r="F13" s="11">
        <v>50</v>
      </c>
      <c r="G13" s="11">
        <f>1444.57/1000</f>
        <v>1.4445699999999999</v>
      </c>
      <c r="H13" s="12"/>
      <c r="I13" s="11"/>
    </row>
    <row r="14" spans="2:9" s="6" customFormat="1" ht="16.899999999999999" customHeight="1" x14ac:dyDescent="0.25">
      <c r="B14" s="7"/>
      <c r="C14" s="7"/>
      <c r="D14" s="10" t="s">
        <v>12</v>
      </c>
      <c r="E14" s="11">
        <v>70</v>
      </c>
      <c r="F14" s="11">
        <v>70</v>
      </c>
      <c r="G14" s="11">
        <f>9657.49/1000</f>
        <v>9.6574899999999992</v>
      </c>
      <c r="H14" s="12"/>
      <c r="I14" s="12"/>
    </row>
    <row r="15" spans="2:9" s="6" customFormat="1" ht="16.899999999999999" customHeight="1" x14ac:dyDescent="0.25">
      <c r="B15" s="7"/>
      <c r="C15" s="7"/>
      <c r="D15" s="10" t="s">
        <v>13</v>
      </c>
      <c r="E15" s="11">
        <v>50</v>
      </c>
      <c r="F15" s="11">
        <v>50</v>
      </c>
      <c r="G15" s="11">
        <f>3549.31/1000</f>
        <v>3.5493099999999997</v>
      </c>
      <c r="H15" s="12"/>
      <c r="I15" s="11">
        <v>0.41032000000000002</v>
      </c>
    </row>
    <row r="16" spans="2:9" s="6" customFormat="1" ht="18.75" customHeight="1" x14ac:dyDescent="0.25">
      <c r="B16" s="7"/>
      <c r="C16" s="7"/>
      <c r="D16" s="13" t="s">
        <v>14</v>
      </c>
      <c r="E16" s="11">
        <v>30</v>
      </c>
      <c r="F16" s="11">
        <v>30</v>
      </c>
      <c r="H16" s="7"/>
      <c r="I16" s="9"/>
    </row>
    <row r="17" spans="1:9" s="6" customFormat="1" ht="18.75" customHeight="1" x14ac:dyDescent="0.25">
      <c r="B17" s="7"/>
      <c r="C17" s="7"/>
      <c r="D17" s="13" t="s">
        <v>15</v>
      </c>
      <c r="E17" s="7"/>
      <c r="F17" s="7"/>
      <c r="G17" s="12"/>
      <c r="H17" s="7"/>
      <c r="I17" s="7"/>
    </row>
    <row r="18" spans="1:9" s="6" customFormat="1" ht="18.75" customHeight="1" x14ac:dyDescent="0.25">
      <c r="B18" s="7"/>
      <c r="C18" s="7"/>
      <c r="D18" s="13" t="s">
        <v>16</v>
      </c>
      <c r="E18" s="9"/>
      <c r="F18" s="7"/>
      <c r="G18" s="26"/>
      <c r="H18" s="7"/>
      <c r="I18" s="9"/>
    </row>
    <row r="19" spans="1:9" s="14" customFormat="1" ht="36.6" customHeight="1" x14ac:dyDescent="0.25">
      <c r="A19" s="6"/>
      <c r="B19" s="32">
        <v>2</v>
      </c>
      <c r="C19" s="32" t="s">
        <v>17</v>
      </c>
      <c r="D19" s="33" t="s">
        <v>18</v>
      </c>
      <c r="E19" s="34">
        <f>E20</f>
        <v>1800</v>
      </c>
      <c r="F19" s="34">
        <f t="shared" ref="F19:G20" si="2">F20</f>
        <v>1800</v>
      </c>
      <c r="G19" s="34">
        <f t="shared" si="2"/>
        <v>257.18610000000001</v>
      </c>
      <c r="H19" s="34">
        <f>G19/F19*100</f>
        <v>14.288116666666667</v>
      </c>
      <c r="I19" s="34"/>
    </row>
    <row r="20" spans="1:9" s="14" customFormat="1" ht="18.75" customHeight="1" x14ac:dyDescent="0.25">
      <c r="A20" s="6"/>
      <c r="B20" s="12"/>
      <c r="C20" s="15"/>
      <c r="D20" s="8" t="s">
        <v>6</v>
      </c>
      <c r="E20" s="9">
        <f>E21</f>
        <v>1800</v>
      </c>
      <c r="F20" s="9">
        <f t="shared" si="2"/>
        <v>1800</v>
      </c>
      <c r="G20" s="9">
        <f t="shared" si="2"/>
        <v>257.18610000000001</v>
      </c>
      <c r="H20" s="9"/>
      <c r="I20" s="9"/>
    </row>
    <row r="21" spans="1:9" s="14" customFormat="1" ht="22.15" customHeight="1" x14ac:dyDescent="0.25">
      <c r="A21" s="6"/>
      <c r="B21" s="12"/>
      <c r="C21" s="15"/>
      <c r="D21" s="10" t="s">
        <v>8</v>
      </c>
      <c r="E21" s="16">
        <v>1800</v>
      </c>
      <c r="F21" s="16">
        <v>1800</v>
      </c>
      <c r="G21" s="16">
        <f>257186.1/1000</f>
        <v>257.18610000000001</v>
      </c>
      <c r="H21" s="16"/>
      <c r="I21" s="17"/>
    </row>
    <row r="22" spans="1:9" ht="36.75" customHeight="1" x14ac:dyDescent="0.2">
      <c r="B22" s="32">
        <v>3</v>
      </c>
      <c r="C22" s="32" t="s">
        <v>19</v>
      </c>
      <c r="D22" s="33" t="s">
        <v>20</v>
      </c>
      <c r="E22" s="34">
        <f>E23+E26</f>
        <v>22400</v>
      </c>
      <c r="F22" s="34">
        <f t="shared" ref="F22:G22" si="3">F23+F26</f>
        <v>22400</v>
      </c>
      <c r="G22" s="34">
        <f t="shared" si="3"/>
        <v>2798.8599799999997</v>
      </c>
      <c r="H22" s="34">
        <f>G22/F22*100</f>
        <v>12.494910624999997</v>
      </c>
      <c r="I22" s="34"/>
    </row>
    <row r="23" spans="1:9" s="14" customFormat="1" ht="18.75" customHeight="1" x14ac:dyDescent="0.25">
      <c r="A23" s="6"/>
      <c r="B23" s="12"/>
      <c r="C23" s="15"/>
      <c r="D23" s="8" t="s">
        <v>6</v>
      </c>
      <c r="E23" s="9">
        <f>E24+E25</f>
        <v>22300</v>
      </c>
      <c r="F23" s="9">
        <f>F24+F25</f>
        <v>22300</v>
      </c>
      <c r="G23" s="9">
        <f>G24+G25</f>
        <v>2798.8599799999997</v>
      </c>
      <c r="H23" s="9"/>
      <c r="I23" s="9"/>
    </row>
    <row r="24" spans="1:9" ht="24.6" customHeight="1" x14ac:dyDescent="0.2">
      <c r="B24" s="18"/>
      <c r="C24" s="18"/>
      <c r="D24" s="10" t="s">
        <v>8</v>
      </c>
      <c r="E24" s="16">
        <v>22270</v>
      </c>
      <c r="F24" s="16">
        <v>22270</v>
      </c>
      <c r="G24" s="16">
        <f>2788886.98/1000</f>
        <v>2788.8869799999998</v>
      </c>
      <c r="H24" s="16"/>
      <c r="I24" s="18"/>
    </row>
    <row r="25" spans="1:9" ht="24.6" customHeight="1" x14ac:dyDescent="0.2">
      <c r="B25" s="18"/>
      <c r="C25" s="18"/>
      <c r="D25" s="10" t="s">
        <v>12</v>
      </c>
      <c r="E25" s="16">
        <v>30</v>
      </c>
      <c r="F25" s="16">
        <v>30</v>
      </c>
      <c r="G25" s="16">
        <v>9.9730000000000008</v>
      </c>
      <c r="H25" s="16"/>
      <c r="I25" s="18"/>
    </row>
    <row r="26" spans="1:9" ht="24.6" customHeight="1" x14ac:dyDescent="0.2">
      <c r="B26" s="18"/>
      <c r="C26" s="18"/>
      <c r="D26" s="10" t="s">
        <v>14</v>
      </c>
      <c r="E26" s="16">
        <v>100</v>
      </c>
      <c r="F26" s="16">
        <v>100</v>
      </c>
      <c r="G26" s="16"/>
      <c r="H26" s="16"/>
      <c r="I26" s="18"/>
    </row>
    <row r="27" spans="1:9" ht="36.75" customHeight="1" x14ac:dyDescent="0.2">
      <c r="B27" s="32">
        <v>4</v>
      </c>
      <c r="C27" s="32" t="s">
        <v>21</v>
      </c>
      <c r="D27" s="33" t="s">
        <v>22</v>
      </c>
      <c r="E27" s="34">
        <f>E28</f>
        <v>1700</v>
      </c>
      <c r="F27" s="34">
        <f t="shared" ref="F27:G28" si="4">F28</f>
        <v>1700</v>
      </c>
      <c r="G27" s="34">
        <f t="shared" si="4"/>
        <v>150.55579</v>
      </c>
      <c r="H27" s="34">
        <f>G27/F27*100</f>
        <v>8.8562229411764708</v>
      </c>
      <c r="I27" s="34"/>
    </row>
    <row r="28" spans="1:9" ht="18.75" customHeight="1" x14ac:dyDescent="0.2">
      <c r="B28" s="18"/>
      <c r="C28" s="18"/>
      <c r="D28" s="8" t="s">
        <v>6</v>
      </c>
      <c r="E28" s="19">
        <f>E29</f>
        <v>1700</v>
      </c>
      <c r="F28" s="19">
        <f t="shared" si="4"/>
        <v>1700</v>
      </c>
      <c r="G28" s="19">
        <f t="shared" si="4"/>
        <v>150.55579</v>
      </c>
      <c r="H28" s="8"/>
      <c r="I28" s="18"/>
    </row>
    <row r="29" spans="1:9" ht="23.45" customHeight="1" x14ac:dyDescent="0.2">
      <c r="B29" s="18"/>
      <c r="C29" s="18"/>
      <c r="D29" s="10" t="s">
        <v>8</v>
      </c>
      <c r="E29" s="16">
        <v>1700</v>
      </c>
      <c r="F29" s="16">
        <v>1700</v>
      </c>
      <c r="G29" s="16">
        <f>150555.79/1000</f>
        <v>150.55579</v>
      </c>
      <c r="H29" s="16"/>
      <c r="I29" s="18"/>
    </row>
    <row r="30" spans="1:9" ht="36.75" customHeight="1" x14ac:dyDescent="0.2">
      <c r="B30" s="32">
        <v>5</v>
      </c>
      <c r="C30" s="32" t="s">
        <v>23</v>
      </c>
      <c r="D30" s="33" t="s">
        <v>24</v>
      </c>
      <c r="E30" s="34">
        <f>E31</f>
        <v>1800</v>
      </c>
      <c r="F30" s="34">
        <f t="shared" ref="F30:G31" si="5">F31</f>
        <v>1800</v>
      </c>
      <c r="G30" s="34">
        <f t="shared" si="5"/>
        <v>345.49900000000002</v>
      </c>
      <c r="H30" s="34">
        <f>G30/F30*100</f>
        <v>19.194388888888891</v>
      </c>
      <c r="I30" s="34"/>
    </row>
    <row r="31" spans="1:9" ht="16.149999999999999" customHeight="1" x14ac:dyDescent="0.2">
      <c r="B31" s="18"/>
      <c r="C31" s="18"/>
      <c r="D31" s="8" t="s">
        <v>6</v>
      </c>
      <c r="E31" s="19">
        <f>E32</f>
        <v>1800</v>
      </c>
      <c r="F31" s="19">
        <f t="shared" si="5"/>
        <v>1800</v>
      </c>
      <c r="G31" s="19">
        <f t="shared" si="5"/>
        <v>345.49900000000002</v>
      </c>
      <c r="H31" s="8"/>
      <c r="I31" s="18"/>
    </row>
    <row r="32" spans="1:9" ht="22.9" customHeight="1" x14ac:dyDescent="0.2">
      <c r="B32" s="18"/>
      <c r="C32" s="18"/>
      <c r="D32" s="10" t="s">
        <v>8</v>
      </c>
      <c r="E32" s="16">
        <v>1800</v>
      </c>
      <c r="F32" s="16">
        <v>1800</v>
      </c>
      <c r="G32" s="16">
        <v>345.49900000000002</v>
      </c>
      <c r="H32" s="16"/>
      <c r="I32" s="18"/>
    </row>
    <row r="33" spans="1:9" ht="55.5" customHeight="1" x14ac:dyDescent="0.2">
      <c r="B33" s="32">
        <v>6</v>
      </c>
      <c r="C33" s="32" t="s">
        <v>25</v>
      </c>
      <c r="D33" s="33" t="s">
        <v>46</v>
      </c>
      <c r="E33" s="34">
        <f>E34</f>
        <v>260</v>
      </c>
      <c r="F33" s="34">
        <f t="shared" ref="F33:G34" si="6">F34</f>
        <v>260</v>
      </c>
      <c r="G33" s="34">
        <f t="shared" si="6"/>
        <v>58.098999999999997</v>
      </c>
      <c r="H33" s="34">
        <f>G34/F34*100</f>
        <v>22.345769230769228</v>
      </c>
      <c r="I33" s="34"/>
    </row>
    <row r="34" spans="1:9" x14ac:dyDescent="0.2">
      <c r="B34" s="20"/>
      <c r="C34" s="21"/>
      <c r="D34" s="22" t="s">
        <v>6</v>
      </c>
      <c r="E34" s="23">
        <f>E35</f>
        <v>260</v>
      </c>
      <c r="F34" s="23">
        <f t="shared" si="6"/>
        <v>260</v>
      </c>
      <c r="G34" s="23">
        <f t="shared" si="6"/>
        <v>58.098999999999997</v>
      </c>
      <c r="H34" s="3"/>
      <c r="I34" s="21"/>
    </row>
    <row r="35" spans="1:9" ht="24.6" customHeight="1" x14ac:dyDescent="0.2">
      <c r="B35" s="20"/>
      <c r="C35" s="18"/>
      <c r="D35" s="10" t="s">
        <v>8</v>
      </c>
      <c r="E35" s="16">
        <v>260</v>
      </c>
      <c r="F35" s="16">
        <v>260</v>
      </c>
      <c r="G35" s="16">
        <v>58.098999999999997</v>
      </c>
      <c r="H35" s="16"/>
      <c r="I35" s="18"/>
    </row>
    <row r="36" spans="1:9" ht="81.599999999999994" customHeight="1" x14ac:dyDescent="0.2">
      <c r="B36" s="36">
        <v>7</v>
      </c>
      <c r="C36" s="34" t="s">
        <v>26</v>
      </c>
      <c r="D36" s="35" t="s">
        <v>27</v>
      </c>
      <c r="E36" s="34">
        <f>E37</f>
        <v>1350</v>
      </c>
      <c r="F36" s="34">
        <f t="shared" ref="F36:G37" si="7">F37</f>
        <v>1350</v>
      </c>
      <c r="G36" s="34">
        <f t="shared" si="7"/>
        <v>198.149</v>
      </c>
      <c r="H36" s="34">
        <f>G36/F36*100</f>
        <v>14.677703703703704</v>
      </c>
      <c r="I36" s="34"/>
    </row>
    <row r="37" spans="1:9" ht="18.600000000000001" customHeight="1" x14ac:dyDescent="0.2">
      <c r="B37" s="37"/>
      <c r="C37" s="21"/>
      <c r="D37" s="22" t="s">
        <v>6</v>
      </c>
      <c r="E37" s="24">
        <f>E38</f>
        <v>1350</v>
      </c>
      <c r="F37" s="24">
        <f t="shared" si="7"/>
        <v>1350</v>
      </c>
      <c r="G37" s="23">
        <f t="shared" si="7"/>
        <v>198.149</v>
      </c>
      <c r="H37" s="24"/>
      <c r="I37" s="21"/>
    </row>
    <row r="38" spans="1:9" ht="26.45" customHeight="1" x14ac:dyDescent="0.2">
      <c r="B38" s="37"/>
      <c r="C38" s="18"/>
      <c r="D38" s="10" t="s">
        <v>8</v>
      </c>
      <c r="E38" s="16">
        <v>1350</v>
      </c>
      <c r="F38" s="16">
        <v>1350</v>
      </c>
      <c r="G38" s="16">
        <v>198.149</v>
      </c>
      <c r="H38" s="16"/>
      <c r="I38" s="18"/>
    </row>
    <row r="39" spans="1:9" ht="57" customHeight="1" x14ac:dyDescent="0.2">
      <c r="B39" s="36">
        <v>8</v>
      </c>
      <c r="C39" s="34" t="s">
        <v>28</v>
      </c>
      <c r="D39" s="35" t="s">
        <v>29</v>
      </c>
      <c r="E39" s="34">
        <f>E40</f>
        <v>1660</v>
      </c>
      <c r="F39" s="34">
        <f t="shared" ref="F39:G39" si="8">F40</f>
        <v>1660</v>
      </c>
      <c r="G39" s="34">
        <f t="shared" si="8"/>
        <v>24.233229999999999</v>
      </c>
      <c r="H39" s="34">
        <f>G39/F39*100</f>
        <v>1.4598331325301204</v>
      </c>
      <c r="I39" s="34"/>
    </row>
    <row r="40" spans="1:9" s="14" customFormat="1" ht="21" customHeight="1" x14ac:dyDescent="0.25">
      <c r="A40" s="6"/>
      <c r="B40" s="38"/>
      <c r="C40" s="15"/>
      <c r="D40" s="8" t="s">
        <v>6</v>
      </c>
      <c r="E40" s="9">
        <f>E41+E42</f>
        <v>1660</v>
      </c>
      <c r="F40" s="9">
        <f t="shared" ref="F40:G40" si="9">F41+F42</f>
        <v>1660</v>
      </c>
      <c r="G40" s="9">
        <f t="shared" si="9"/>
        <v>24.233229999999999</v>
      </c>
      <c r="H40" s="9"/>
      <c r="I40" s="9"/>
    </row>
    <row r="41" spans="1:9" ht="24.6" customHeight="1" x14ac:dyDescent="0.2">
      <c r="B41" s="39"/>
      <c r="C41" s="18"/>
      <c r="D41" s="10" t="s">
        <v>8</v>
      </c>
      <c r="E41" s="16">
        <v>1250</v>
      </c>
      <c r="F41" s="16">
        <v>1250</v>
      </c>
      <c r="G41" s="16"/>
      <c r="H41" s="16"/>
      <c r="I41" s="18"/>
    </row>
    <row r="42" spans="1:9" ht="24.6" customHeight="1" x14ac:dyDescent="0.2">
      <c r="B42" s="39"/>
      <c r="C42" s="18"/>
      <c r="D42" s="10" t="s">
        <v>12</v>
      </c>
      <c r="E42" s="16">
        <v>410</v>
      </c>
      <c r="F42" s="16">
        <v>410</v>
      </c>
      <c r="G42" s="16">
        <f>24233.23/1000</f>
        <v>24.233229999999999</v>
      </c>
      <c r="H42" s="16"/>
      <c r="I42" s="18"/>
    </row>
    <row r="43" spans="1:9" ht="73.150000000000006" customHeight="1" x14ac:dyDescent="0.2">
      <c r="B43" s="40">
        <v>9</v>
      </c>
      <c r="C43" s="35" t="s">
        <v>30</v>
      </c>
      <c r="D43" s="35" t="s">
        <v>31</v>
      </c>
      <c r="E43" s="35">
        <f>E44</f>
        <v>4000</v>
      </c>
      <c r="F43" s="35">
        <f t="shared" ref="F43:G44" si="10">F44</f>
        <v>4000</v>
      </c>
      <c r="G43" s="35">
        <f t="shared" si="10"/>
        <v>110.42688000000001</v>
      </c>
      <c r="H43" s="35">
        <f>G43/F43*100</f>
        <v>2.760672</v>
      </c>
      <c r="I43" s="35"/>
    </row>
    <row r="44" spans="1:9" s="14" customFormat="1" ht="17.45" customHeight="1" x14ac:dyDescent="0.25">
      <c r="A44" s="6"/>
      <c r="B44" s="38"/>
      <c r="C44" s="15"/>
      <c r="D44" s="8" t="s">
        <v>6</v>
      </c>
      <c r="E44" s="9">
        <f>E45</f>
        <v>4000</v>
      </c>
      <c r="F44" s="9">
        <f t="shared" si="10"/>
        <v>4000</v>
      </c>
      <c r="G44" s="9">
        <f t="shared" si="10"/>
        <v>110.42688000000001</v>
      </c>
      <c r="H44" s="9"/>
      <c r="I44" s="9"/>
    </row>
    <row r="45" spans="1:9" ht="27" customHeight="1" x14ac:dyDescent="0.2">
      <c r="B45" s="39"/>
      <c r="C45" s="18"/>
      <c r="D45" s="10" t="s">
        <v>8</v>
      </c>
      <c r="E45" s="16">
        <v>4000</v>
      </c>
      <c r="F45" s="16">
        <v>4000</v>
      </c>
      <c r="G45" s="16">
        <f>110426.88/1000</f>
        <v>110.42688000000001</v>
      </c>
      <c r="H45" s="16"/>
      <c r="I45" s="18"/>
    </row>
    <row r="46" spans="1:9" ht="97.9" customHeight="1" x14ac:dyDescent="0.2">
      <c r="B46" s="40">
        <v>10</v>
      </c>
      <c r="C46" s="35" t="s">
        <v>32</v>
      </c>
      <c r="D46" s="35" t="s">
        <v>33</v>
      </c>
      <c r="E46" s="35">
        <f>E47</f>
        <v>2415</v>
      </c>
      <c r="F46" s="35">
        <f t="shared" ref="F46:G47" si="11">F47</f>
        <v>2415</v>
      </c>
      <c r="G46" s="35">
        <f t="shared" si="11"/>
        <v>0</v>
      </c>
      <c r="H46" s="35">
        <f>G46/F46*100</f>
        <v>0</v>
      </c>
      <c r="I46" s="35"/>
    </row>
    <row r="47" spans="1:9" s="14" customFormat="1" ht="19.149999999999999" customHeight="1" x14ac:dyDescent="0.25">
      <c r="A47" s="6"/>
      <c r="B47" s="38"/>
      <c r="C47" s="15"/>
      <c r="D47" s="8" t="s">
        <v>6</v>
      </c>
      <c r="E47" s="9">
        <f>E48</f>
        <v>2415</v>
      </c>
      <c r="F47" s="9">
        <f t="shared" si="11"/>
        <v>2415</v>
      </c>
      <c r="G47" s="9">
        <f t="shared" si="11"/>
        <v>0</v>
      </c>
      <c r="H47" s="9"/>
      <c r="I47" s="9"/>
    </row>
    <row r="48" spans="1:9" ht="29.45" customHeight="1" x14ac:dyDescent="0.2">
      <c r="B48" s="39"/>
      <c r="C48" s="18"/>
      <c r="D48" s="10" t="s">
        <v>8</v>
      </c>
      <c r="E48" s="16">
        <v>2415</v>
      </c>
      <c r="F48" s="16">
        <v>2415</v>
      </c>
      <c r="G48" s="16"/>
      <c r="H48" s="16"/>
      <c r="I48" s="18"/>
    </row>
    <row r="49" spans="1:9" ht="64.150000000000006" customHeight="1" x14ac:dyDescent="0.2">
      <c r="B49" s="40">
        <v>11</v>
      </c>
      <c r="C49" s="35" t="s">
        <v>34</v>
      </c>
      <c r="D49" s="35" t="s">
        <v>35</v>
      </c>
      <c r="E49" s="35">
        <f>E50</f>
        <v>474</v>
      </c>
      <c r="F49" s="35">
        <f t="shared" ref="F49:G49" si="12">F50</f>
        <v>474</v>
      </c>
      <c r="G49" s="35">
        <f t="shared" si="12"/>
        <v>2.5049999999999999</v>
      </c>
      <c r="H49" s="35">
        <f>G49/F49*100</f>
        <v>0.52848101265822789</v>
      </c>
      <c r="I49" s="35"/>
    </row>
    <row r="50" spans="1:9" s="14" customFormat="1" ht="20.45" customHeight="1" x14ac:dyDescent="0.25">
      <c r="A50" s="6"/>
      <c r="B50" s="38"/>
      <c r="C50" s="15"/>
      <c r="D50" s="8" t="s">
        <v>6</v>
      </c>
      <c r="E50" s="9">
        <f>E51+E52</f>
        <v>474</v>
      </c>
      <c r="F50" s="9">
        <f>F51+F52</f>
        <v>474</v>
      </c>
      <c r="G50" s="9">
        <f t="shared" ref="G50" si="13">G51+G52</f>
        <v>2.5049999999999999</v>
      </c>
      <c r="H50" s="9"/>
      <c r="I50" s="9"/>
    </row>
    <row r="51" spans="1:9" ht="28.9" customHeight="1" x14ac:dyDescent="0.2">
      <c r="B51" s="39"/>
      <c r="C51" s="18"/>
      <c r="D51" s="10" t="s">
        <v>8</v>
      </c>
      <c r="E51" s="16">
        <v>100</v>
      </c>
      <c r="F51" s="16">
        <v>100</v>
      </c>
      <c r="G51" s="16">
        <v>2.5049999999999999</v>
      </c>
      <c r="H51" s="16"/>
      <c r="I51" s="18"/>
    </row>
    <row r="52" spans="1:9" ht="28.9" customHeight="1" x14ac:dyDescent="0.2">
      <c r="B52" s="39"/>
      <c r="C52" s="18"/>
      <c r="D52" s="10" t="s">
        <v>12</v>
      </c>
      <c r="E52" s="16">
        <v>374</v>
      </c>
      <c r="F52" s="16">
        <v>374</v>
      </c>
      <c r="G52" s="16"/>
      <c r="H52" s="16"/>
      <c r="I52" s="18"/>
    </row>
    <row r="53" spans="1:9" ht="37.15" customHeight="1" x14ac:dyDescent="0.2">
      <c r="B53" s="40">
        <v>12</v>
      </c>
      <c r="C53" s="35" t="s">
        <v>36</v>
      </c>
      <c r="D53" s="35" t="s">
        <v>37</v>
      </c>
      <c r="E53" s="35">
        <f>E54</f>
        <v>2100</v>
      </c>
      <c r="F53" s="35">
        <f t="shared" ref="F53:G53" si="14">F54</f>
        <v>2100</v>
      </c>
      <c r="G53" s="35">
        <f t="shared" si="14"/>
        <v>22.317340000000002</v>
      </c>
      <c r="H53" s="35">
        <f>G53/F53*100</f>
        <v>1.0627304761904761</v>
      </c>
      <c r="I53" s="35"/>
    </row>
    <row r="54" spans="1:9" s="14" customFormat="1" ht="16.149999999999999" customHeight="1" x14ac:dyDescent="0.25">
      <c r="A54" s="6"/>
      <c r="B54" s="38"/>
      <c r="C54" s="15"/>
      <c r="D54" s="8" t="s">
        <v>6</v>
      </c>
      <c r="E54" s="9">
        <f>E55</f>
        <v>2100</v>
      </c>
      <c r="F54" s="9">
        <f>F55</f>
        <v>2100</v>
      </c>
      <c r="G54" s="9">
        <f>G55</f>
        <v>22.317340000000002</v>
      </c>
      <c r="H54" s="9"/>
      <c r="I54" s="9"/>
    </row>
    <row r="55" spans="1:9" ht="30" customHeight="1" x14ac:dyDescent="0.2">
      <c r="B55" s="39"/>
      <c r="C55" s="18"/>
      <c r="D55" s="10" t="s">
        <v>8</v>
      </c>
      <c r="E55" s="16">
        <v>2100</v>
      </c>
      <c r="F55" s="16">
        <v>2100</v>
      </c>
      <c r="G55" s="16">
        <f>22317.34/1000</f>
        <v>22.317340000000002</v>
      </c>
      <c r="H55" s="16"/>
      <c r="I55" s="18"/>
    </row>
    <row r="56" spans="1:9" ht="31.15" customHeight="1" x14ac:dyDescent="0.2">
      <c r="B56" s="40">
        <v>13</v>
      </c>
      <c r="C56" s="35" t="s">
        <v>39</v>
      </c>
      <c r="D56" s="35" t="s">
        <v>40</v>
      </c>
      <c r="E56" s="35">
        <f>E57</f>
        <v>1100</v>
      </c>
      <c r="F56" s="35">
        <f t="shared" ref="F56:G56" si="15">F57</f>
        <v>1100</v>
      </c>
      <c r="G56" s="35">
        <f t="shared" si="15"/>
        <v>123.06267</v>
      </c>
      <c r="H56" s="35">
        <f>G56/F56*100</f>
        <v>11.187515454545455</v>
      </c>
      <c r="I56" s="35"/>
    </row>
    <row r="57" spans="1:9" s="14" customFormat="1" ht="15" customHeight="1" x14ac:dyDescent="0.25">
      <c r="A57" s="6"/>
      <c r="B57" s="12"/>
      <c r="C57" s="15"/>
      <c r="D57" s="8" t="s">
        <v>6</v>
      </c>
      <c r="E57" s="9">
        <f>E58+E59</f>
        <v>1100</v>
      </c>
      <c r="F57" s="9">
        <f t="shared" ref="F57:G57" si="16">F58+F59</f>
        <v>1100</v>
      </c>
      <c r="G57" s="9">
        <f t="shared" si="16"/>
        <v>123.06267</v>
      </c>
      <c r="H57" s="9"/>
      <c r="I57" s="9"/>
    </row>
    <row r="58" spans="1:9" ht="29.45" customHeight="1" x14ac:dyDescent="0.2">
      <c r="B58" s="18"/>
      <c r="C58" s="18"/>
      <c r="D58" s="10" t="s">
        <v>8</v>
      </c>
      <c r="E58" s="16">
        <v>1100</v>
      </c>
      <c r="F58" s="16">
        <v>1100</v>
      </c>
      <c r="G58" s="16">
        <f>123062.67/1000</f>
        <v>123.06267</v>
      </c>
      <c r="H58" s="16"/>
      <c r="I58" s="18"/>
    </row>
    <row r="60" spans="1:9" ht="43.9" customHeight="1" x14ac:dyDescent="0.2">
      <c r="E60" s="29">
        <f>E56+E53+E49+E46+E43+E39+E36+E33+E30+E27+E22+E19+E7</f>
        <v>52317</v>
      </c>
      <c r="F60" s="29">
        <f>F56+F53+F49+F46+F43+F39+F36+F33+F30+F27+F22+F19+F7</f>
        <v>52317</v>
      </c>
      <c r="G60" s="29">
        <f>G56+G53+G49+G46+G43+G39+G36+G33+G30+G27+G22+G19+G7</f>
        <v>6002.1820699999998</v>
      </c>
    </row>
    <row r="61" spans="1:9" x14ac:dyDescent="0.2">
      <c r="E61" s="25"/>
      <c r="F61" s="25"/>
      <c r="G61" s="28"/>
    </row>
    <row r="62" spans="1:9" x14ac:dyDescent="0.2">
      <c r="F62" s="25"/>
      <c r="G62" s="25"/>
      <c r="H62" s="25"/>
    </row>
  </sheetData>
  <mergeCells count="1">
    <mergeCell ref="C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112 დანართი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2019-04-02T11:04:29Z</dcterms:modified>
</cp:coreProperties>
</file>